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RC/Sites/lim-web/cours/tableur/TD3_TriFiltreTotaux/"/>
    </mc:Choice>
  </mc:AlternateContent>
  <bookViews>
    <workbookView xWindow="360" yWindow="1600" windowWidth="25600" windowHeight="15460" tabRatio="500"/>
  </bookViews>
  <sheets>
    <sheet name="Feuil1 (2)" sheetId="3" r:id="rId1"/>
    <sheet name="exercice 6" sheetId="1" r:id="rId2"/>
  </sheets>
  <definedNames>
    <definedName name="TAotal_ECTS">'exercice 6'!#REF!</definedName>
    <definedName name="Total_ECTS" localSheetId="0">UE_Semestre1[[#Totals],[ECTS]]</definedName>
    <definedName name="Total_ECTS">'exercice 6'!$L$17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" i="3" l="1"/>
  <c r="L17" i="3"/>
  <c r="L16" i="3"/>
  <c r="K18" i="3"/>
  <c r="K17" i="3"/>
  <c r="K16" i="3"/>
  <c r="I18" i="3"/>
  <c r="I17" i="3"/>
  <c r="I16" i="3"/>
  <c r="H18" i="3"/>
  <c r="I14" i="3"/>
  <c r="H17" i="3"/>
  <c r="H16" i="3"/>
  <c r="H14" i="3"/>
  <c r="K14" i="3"/>
  <c r="L5" i="3"/>
  <c r="L6" i="3"/>
  <c r="L7" i="3"/>
  <c r="L8" i="3"/>
  <c r="L9" i="3"/>
  <c r="L10" i="3"/>
  <c r="L11" i="3"/>
  <c r="L12" i="3"/>
  <c r="L13" i="3"/>
  <c r="L14" i="3"/>
  <c r="L12" i="1"/>
  <c r="L7" i="1"/>
  <c r="L20" i="1"/>
  <c r="J12" i="1"/>
  <c r="J7" i="1"/>
  <c r="J20" i="1"/>
  <c r="I12" i="1"/>
  <c r="I7" i="1"/>
  <c r="I20" i="1"/>
  <c r="I21" i="1"/>
  <c r="J21" i="1"/>
  <c r="L17" i="1"/>
  <c r="M5" i="1"/>
  <c r="M6" i="1"/>
  <c r="M7" i="1"/>
  <c r="M8" i="1"/>
  <c r="M9" i="1"/>
  <c r="M10" i="1"/>
  <c r="M11" i="1"/>
  <c r="M12" i="1"/>
  <c r="M13" i="1"/>
  <c r="M14" i="1"/>
  <c r="M15" i="1"/>
  <c r="M21" i="1"/>
  <c r="M20" i="1"/>
  <c r="M19" i="1"/>
  <c r="L19" i="1"/>
  <c r="L21" i="1"/>
  <c r="J19" i="1"/>
  <c r="I19" i="1"/>
  <c r="M17" i="1"/>
  <c r="J17" i="1"/>
  <c r="I17" i="1"/>
  <c r="M16" i="1"/>
  <c r="L16" i="1"/>
  <c r="J16" i="1"/>
  <c r="I16" i="1"/>
</calcChain>
</file>

<file path=xl/comments1.xml><?xml version="1.0" encoding="utf-8"?>
<comments xmlns="http://schemas.openxmlformats.org/spreadsheetml/2006/main">
  <authors>
    <author>Utilisateur de Microsoft Office</author>
  </authors>
  <commentList>
    <comment ref="H19" authorId="0">
      <text>
        <r>
          <rPr>
            <b/>
            <sz val="10"/>
            <color indexed="81"/>
            <rFont val="Calibri"/>
          </rPr>
          <t>Nouvelles lignes de totaux insérées  dans TD3</t>
        </r>
      </text>
    </comment>
  </commentList>
</comments>
</file>

<file path=xl/sharedStrings.xml><?xml version="1.0" encoding="utf-8"?>
<sst xmlns="http://schemas.openxmlformats.org/spreadsheetml/2006/main" count="146" uniqueCount="79">
  <si>
    <t>Unités d'enseignement (UE)</t>
  </si>
  <si>
    <t>Noms des enseignants</t>
  </si>
  <si>
    <t>Volume horaire</t>
  </si>
  <si>
    <t>GROUPES</t>
  </si>
  <si>
    <t>ECTS</t>
  </si>
  <si>
    <t>Code UE</t>
  </si>
  <si>
    <t>CODES APOGEE UE</t>
  </si>
  <si>
    <t>Intitulé UE</t>
  </si>
  <si>
    <t>CODES APOGEE MATIERES</t>
  </si>
  <si>
    <t>CM</t>
  </si>
  <si>
    <t>TD</t>
  </si>
  <si>
    <t xml:space="preserve">UE 3.1 </t>
  </si>
  <si>
    <t>D2E3UE1</t>
  </si>
  <si>
    <t xml:space="preserve">Macroéconomie fermée </t>
  </si>
  <si>
    <t>D2E3MACF</t>
  </si>
  <si>
    <t>M. Hermet</t>
  </si>
  <si>
    <t>M. Didier (2)</t>
  </si>
  <si>
    <t xml:space="preserve">UE 3.2 </t>
  </si>
  <si>
    <t>D2E3UE2</t>
  </si>
  <si>
    <t>Microéconomie 1</t>
  </si>
  <si>
    <t>D2E3MIC1</t>
  </si>
  <si>
    <t>M. Jacques</t>
  </si>
  <si>
    <t>M. Jacques (2)</t>
  </si>
  <si>
    <t xml:space="preserve">UE 3.3 </t>
  </si>
  <si>
    <t>D2E3UE3</t>
  </si>
  <si>
    <t>Mathématiques appliquées</t>
  </si>
  <si>
    <t>D2E3MATP</t>
  </si>
  <si>
    <t>M. Smaoui</t>
  </si>
  <si>
    <t>M. Baret (2)</t>
  </si>
  <si>
    <t xml:space="preserve">UE 3.4 </t>
  </si>
  <si>
    <t>D2E3UE4</t>
  </si>
  <si>
    <t>Probabilités et Statistique</t>
  </si>
  <si>
    <t>D2E3STAT</t>
  </si>
  <si>
    <t>F. Huet</t>
  </si>
  <si>
    <t xml:space="preserve">F. Huet (2) </t>
  </si>
  <si>
    <t xml:space="preserve">UE 3.5 </t>
  </si>
  <si>
    <t>D2E3UE5</t>
  </si>
  <si>
    <t>Comptabilité analytique</t>
  </si>
  <si>
    <t>D2E3COMA</t>
  </si>
  <si>
    <t>M. Droulot</t>
  </si>
  <si>
    <t>M. Droulot (2)</t>
  </si>
  <si>
    <t xml:space="preserve">UE 3.6 </t>
  </si>
  <si>
    <t>D2AE3UE6</t>
  </si>
  <si>
    <t>Organisation des entreprises (IAE) commun L2 AES</t>
  </si>
  <si>
    <t>D2AE3OEN</t>
  </si>
  <si>
    <t>Mme De Biasi</t>
  </si>
  <si>
    <t xml:space="preserve">UE 3.7 </t>
  </si>
  <si>
    <t>D2E3UE7</t>
  </si>
  <si>
    <t>Anglais</t>
  </si>
  <si>
    <t>D2E3ANGL</t>
  </si>
  <si>
    <t>Mme Morin (2)</t>
  </si>
  <si>
    <t>UE 3.8</t>
  </si>
  <si>
    <t>D2E3UE8</t>
  </si>
  <si>
    <t>D2E3PROF</t>
  </si>
  <si>
    <t>Mme Ramdiale</t>
  </si>
  <si>
    <t>UE 3.9</t>
  </si>
  <si>
    <t>D2E3UE9</t>
  </si>
  <si>
    <t>Informatique</t>
  </si>
  <si>
    <t>D2E3INFO</t>
  </si>
  <si>
    <t>M. Courdier (3)</t>
  </si>
  <si>
    <t>% de l'UE dans la note finale</t>
  </si>
  <si>
    <t>Max</t>
  </si>
  <si>
    <t>Min</t>
  </si>
  <si>
    <t>Ecart type</t>
  </si>
  <si>
    <t>Bloc UE</t>
  </si>
  <si>
    <t>Enseignements fondamentaux</t>
  </si>
  <si>
    <t>Méthodes</t>
  </si>
  <si>
    <t>Langages et insertion professionnelle</t>
  </si>
  <si>
    <t>Total général</t>
  </si>
  <si>
    <t>Volume CM</t>
  </si>
  <si>
    <t>Volume TD</t>
  </si>
  <si>
    <t xml:space="preserve">Outils pour l'insertion professionnelle </t>
  </si>
  <si>
    <t>Autres informations utiles sur l'UE</t>
  </si>
  <si>
    <t xml:space="preserve">Outils pour l'insertion professionnelle OU Outils pour l'insertion professionnelle et Stage* </t>
  </si>
  <si>
    <t>Licence 2 Economie-Gestion - 1er semestre</t>
  </si>
  <si>
    <t>TD3 Exercice 6 - Licence 2 Economie-Gestion - 1er semestre</t>
  </si>
  <si>
    <t>CM2</t>
  </si>
  <si>
    <t>TD3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</si>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</sst>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charset val="1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indexed="8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693D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E693D4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auto="1"/>
      </bottom>
      <diagonal/>
    </border>
    <border>
      <left/>
      <right style="thin">
        <color theme="0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9">
    <xf numFmtId="0" fontId="0" fillId="0" borderId="0" xfId="0"/>
    <xf numFmtId="0" fontId="5" fillId="0" borderId="0" xfId="0" applyFont="1"/>
    <xf numFmtId="9" fontId="0" fillId="0" borderId="0" xfId="0" applyNumberFormat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 wrapText="1"/>
    </xf>
    <xf numFmtId="9" fontId="4" fillId="4" borderId="4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vertical="center" wrapText="1"/>
    </xf>
    <xf numFmtId="9" fontId="4" fillId="5" borderId="5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9" fontId="4" fillId="4" borderId="5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9" fontId="4" fillId="4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8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0" fillId="2" borderId="17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 wrapText="1"/>
    </xf>
    <xf numFmtId="9" fontId="4" fillId="8" borderId="16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center" vertical="center" wrapText="1"/>
    </xf>
    <xf numFmtId="9" fontId="4" fillId="9" borderId="10" xfId="0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horizontal="center" vertical="center" wrapText="1"/>
    </xf>
    <xf numFmtId="9" fontId="4" fillId="5" borderId="21" xfId="0" applyNumberFormat="1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center" vertical="center" wrapText="1"/>
    </xf>
    <xf numFmtId="9" fontId="4" fillId="6" borderId="6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center" wrapText="1"/>
    </xf>
    <xf numFmtId="9" fontId="4" fillId="4" borderId="2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left" vertical="center" wrapText="1"/>
    </xf>
    <xf numFmtId="0" fontId="6" fillId="9" borderId="13" xfId="0" applyFont="1" applyFill="1" applyBorder="1" applyAlignment="1">
      <alignment horizontal="left" vertical="center" wrapText="1"/>
    </xf>
    <xf numFmtId="0" fontId="6" fillId="9" borderId="9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/>
    </xf>
    <xf numFmtId="9" fontId="4" fillId="0" borderId="24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0" xfId="0" applyFill="1"/>
    <xf numFmtId="0" fontId="4" fillId="2" borderId="10" xfId="0" applyFont="1" applyFill="1" applyBorder="1" applyAlignment="1">
      <alignment horizontal="center" vertical="center" wrapText="1"/>
    </xf>
    <xf numFmtId="9" fontId="4" fillId="2" borderId="1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/>
    <xf numFmtId="9" fontId="6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rgb="FFE693D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rgb="FFE693D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indexed="64"/>
          <bgColor rgb="FFE693D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rgb="FFE693D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E693D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rgb="FFE693D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rgb="FFE693D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fill>
        <patternFill patternType="solid">
          <fgColor indexed="64"/>
          <bgColor rgb="FFE693D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rgb="FFE693D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fill>
        <patternFill patternType="solid">
          <fgColor indexed="64"/>
          <bgColor rgb="FFE693D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rgb="FFE693D4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ill>
        <patternFill patternType="solid">
          <fgColor indexed="64"/>
          <bgColor rgb="FFE693D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E693D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>
    <mruColors>
      <color rgb="FFE693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UE_Semestre1" displayName="UE_Semestre1" ref="B4:L14" totalsRowCount="1" headerRowDxfId="12" dataDxfId="13" totalsRowDxfId="11" tableBorderDxfId="23">
  <autoFilter ref="B4:L13"/>
  <tableColumns count="11">
    <tableColumn id="1" name="Code UE" totalsRowLabel="Total" dataDxfId="22" totalsRowDxfId="10"/>
    <tableColumn id="2" name="CODES APOGEE UE" dataDxfId="21" totalsRowDxfId="9"/>
    <tableColumn id="3" name="Intitulé UE" dataDxfId="20" totalsRowDxfId="8"/>
    <tableColumn id="4" name="CODES APOGEE MATIERES" dataDxfId="19" totalsRowDxfId="7"/>
    <tableColumn id="5" name="CM" totalsRowDxfId="6"/>
    <tableColumn id="6" name="TD" dataDxfId="18" totalsRowDxfId="5"/>
    <tableColumn id="7" name="CM2" totalsRowFunction="sum" dataDxfId="17" totalsRowDxfId="1"/>
    <tableColumn id="8" name="TD3" totalsRowFunction="stdDev" dataDxfId="16" totalsRowDxfId="0"/>
    <tableColumn id="9" name="GROUPES" totalsRowDxfId="4"/>
    <tableColumn id="10" name="ECTS" totalsRowFunction="sum" dataDxfId="15" totalsRowDxfId="3"/>
    <tableColumn id="11" name="% de l'UE dans la note finale" totalsRowFunction="sum" dataDxfId="14" totalsRowDxfId="2">
      <calculatedColumnFormula>K5/Total_ECTS/2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4" zoomScale="125" zoomScaleNormal="125" zoomScalePageLayoutView="125" workbookViewId="0">
      <selection activeCell="D19" sqref="D19"/>
    </sheetView>
  </sheetViews>
  <sheetFormatPr baseColWidth="10" defaultRowHeight="16" x14ac:dyDescent="0.2"/>
  <cols>
    <col min="1" max="1" width="3.33203125" customWidth="1"/>
    <col min="2" max="2" width="9.5" customWidth="1"/>
    <col min="3" max="3" width="17.5" style="1" customWidth="1"/>
    <col min="4" max="4" width="43.5" customWidth="1"/>
    <col min="5" max="5" width="23.33203125" style="1" customWidth="1"/>
    <col min="6" max="6" width="19.5" customWidth="1"/>
    <col min="7" max="7" width="14.1640625" customWidth="1"/>
    <col min="8" max="8" width="7.6640625" customWidth="1"/>
    <col min="9" max="9" width="7.5" customWidth="1"/>
    <col min="10" max="10" width="10.33203125" customWidth="1"/>
    <col min="11" max="11" width="6.5" customWidth="1"/>
    <col min="12" max="12" width="24.83203125" customWidth="1"/>
  </cols>
  <sheetData>
    <row r="1" spans="1:12" ht="71" customHeight="1" thickBot="1" x14ac:dyDescent="0.25">
      <c r="B1" s="58" t="s">
        <v>74</v>
      </c>
      <c r="C1" s="58"/>
      <c r="D1" s="58"/>
      <c r="E1" s="58"/>
      <c r="F1" s="58"/>
      <c r="G1" s="58"/>
      <c r="H1" s="58"/>
      <c r="I1" s="58"/>
      <c r="J1" s="58"/>
      <c r="K1" s="58"/>
    </row>
    <row r="2" spans="1:12" ht="18" customHeight="1" x14ac:dyDescent="0.2">
      <c r="B2" s="59" t="s">
        <v>0</v>
      </c>
      <c r="C2" s="60"/>
      <c r="D2" s="60"/>
      <c r="E2" s="61"/>
      <c r="F2" s="59" t="s">
        <v>1</v>
      </c>
      <c r="G2" s="61"/>
      <c r="H2" s="59" t="s">
        <v>2</v>
      </c>
      <c r="I2" s="61"/>
      <c r="J2" s="82"/>
      <c r="K2" s="81"/>
      <c r="L2" s="80"/>
    </row>
    <row r="3" spans="1:12" s="84" customFormat="1" ht="4" customHeight="1" x14ac:dyDescent="0.2">
      <c r="B3" s="85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ht="20" customHeight="1" thickBot="1" x14ac:dyDescent="0.25">
      <c r="B4" s="83" t="s">
        <v>5</v>
      </c>
      <c r="C4" s="93" t="s">
        <v>6</v>
      </c>
      <c r="D4" s="94" t="s">
        <v>7</v>
      </c>
      <c r="E4" s="93" t="s">
        <v>8</v>
      </c>
      <c r="F4" s="94" t="s">
        <v>9</v>
      </c>
      <c r="G4" s="94" t="s">
        <v>10</v>
      </c>
      <c r="H4" s="94" t="s">
        <v>76</v>
      </c>
      <c r="I4" s="94" t="s">
        <v>77</v>
      </c>
      <c r="J4" s="95" t="s">
        <v>3</v>
      </c>
      <c r="K4" s="95" t="s">
        <v>4</v>
      </c>
      <c r="L4" s="96" t="s">
        <v>60</v>
      </c>
    </row>
    <row r="5" spans="1:12" x14ac:dyDescent="0.2">
      <c r="B5" s="88" t="s">
        <v>11</v>
      </c>
      <c r="C5" s="79" t="s">
        <v>12</v>
      </c>
      <c r="D5" s="78" t="s">
        <v>13</v>
      </c>
      <c r="E5" s="79" t="s">
        <v>14</v>
      </c>
      <c r="F5" s="78" t="s">
        <v>15</v>
      </c>
      <c r="G5" s="78" t="s">
        <v>16</v>
      </c>
      <c r="H5" s="77">
        <v>36</v>
      </c>
      <c r="I5" s="77">
        <v>18</v>
      </c>
      <c r="J5" s="76">
        <v>2</v>
      </c>
      <c r="K5" s="74">
        <v>5</v>
      </c>
      <c r="L5" s="91">
        <f>K5/Total_ECTS/2</f>
        <v>8.3333333333333329E-2</v>
      </c>
    </row>
    <row r="6" spans="1:12" x14ac:dyDescent="0.2">
      <c r="B6" s="89" t="s">
        <v>17</v>
      </c>
      <c r="C6" s="69" t="s">
        <v>18</v>
      </c>
      <c r="D6" s="68" t="s">
        <v>19</v>
      </c>
      <c r="E6" s="69" t="s">
        <v>20</v>
      </c>
      <c r="F6" s="68" t="s">
        <v>21</v>
      </c>
      <c r="G6" s="75" t="s">
        <v>22</v>
      </c>
      <c r="H6" s="66">
        <v>36</v>
      </c>
      <c r="I6" s="66">
        <v>18</v>
      </c>
      <c r="J6" s="66">
        <v>2</v>
      </c>
      <c r="K6" s="66">
        <v>5</v>
      </c>
      <c r="L6" s="91">
        <f>K6/Total_ECTS/2</f>
        <v>8.3333333333333329E-2</v>
      </c>
    </row>
    <row r="7" spans="1:12" x14ac:dyDescent="0.2">
      <c r="B7" s="89" t="s">
        <v>23</v>
      </c>
      <c r="C7" s="69" t="s">
        <v>24</v>
      </c>
      <c r="D7" s="68" t="s">
        <v>25</v>
      </c>
      <c r="E7" s="69" t="s">
        <v>26</v>
      </c>
      <c r="F7" s="68" t="s">
        <v>27</v>
      </c>
      <c r="G7" s="68" t="s">
        <v>28</v>
      </c>
      <c r="H7" s="66">
        <v>24</v>
      </c>
      <c r="I7" s="66">
        <v>18</v>
      </c>
      <c r="J7" s="66">
        <v>2</v>
      </c>
      <c r="K7" s="66">
        <v>4</v>
      </c>
      <c r="L7" s="92">
        <f>K7/Total_ECTS/2</f>
        <v>6.6666666666666666E-2</v>
      </c>
    </row>
    <row r="8" spans="1:12" x14ac:dyDescent="0.2">
      <c r="B8" s="89" t="s">
        <v>29</v>
      </c>
      <c r="C8" s="69" t="s">
        <v>30</v>
      </c>
      <c r="D8" s="68" t="s">
        <v>31</v>
      </c>
      <c r="E8" s="69" t="s">
        <v>32</v>
      </c>
      <c r="F8" s="68" t="s">
        <v>33</v>
      </c>
      <c r="G8" s="68" t="s">
        <v>34</v>
      </c>
      <c r="H8" s="66">
        <v>24</v>
      </c>
      <c r="I8" s="66">
        <v>18</v>
      </c>
      <c r="J8" s="66">
        <v>2</v>
      </c>
      <c r="K8" s="66">
        <v>4</v>
      </c>
      <c r="L8" s="91">
        <f>K8/Total_ECTS/2</f>
        <v>6.6666666666666666E-2</v>
      </c>
    </row>
    <row r="9" spans="1:12" x14ac:dyDescent="0.2">
      <c r="B9" s="89" t="s">
        <v>35</v>
      </c>
      <c r="C9" s="69" t="s">
        <v>36</v>
      </c>
      <c r="D9" s="68" t="s">
        <v>37</v>
      </c>
      <c r="E9" s="69" t="s">
        <v>38</v>
      </c>
      <c r="F9" s="68" t="s">
        <v>39</v>
      </c>
      <c r="G9" s="68" t="s">
        <v>40</v>
      </c>
      <c r="H9" s="66">
        <v>24</v>
      </c>
      <c r="I9" s="66">
        <v>12</v>
      </c>
      <c r="J9" s="74">
        <v>2</v>
      </c>
      <c r="K9" s="66">
        <v>4</v>
      </c>
      <c r="L9" s="92">
        <f>K9/Total_ECTS/2</f>
        <v>6.6666666666666666E-2</v>
      </c>
    </row>
    <row r="10" spans="1:12" x14ac:dyDescent="0.2">
      <c r="B10" s="89" t="s">
        <v>41</v>
      </c>
      <c r="C10" s="69" t="s">
        <v>42</v>
      </c>
      <c r="D10" s="68" t="s">
        <v>43</v>
      </c>
      <c r="E10" s="69" t="s">
        <v>44</v>
      </c>
      <c r="F10" s="68" t="s">
        <v>45</v>
      </c>
      <c r="G10" s="67"/>
      <c r="H10" s="66">
        <v>24</v>
      </c>
      <c r="I10" s="67"/>
      <c r="J10" s="67"/>
      <c r="K10" s="66">
        <v>3</v>
      </c>
      <c r="L10" s="92">
        <f>K10/Total_ECTS/2</f>
        <v>0.05</v>
      </c>
    </row>
    <row r="11" spans="1:12" x14ac:dyDescent="0.2">
      <c r="B11" s="89" t="s">
        <v>46</v>
      </c>
      <c r="C11" s="69" t="s">
        <v>47</v>
      </c>
      <c r="D11" s="68" t="s">
        <v>48</v>
      </c>
      <c r="E11" s="69" t="s">
        <v>49</v>
      </c>
      <c r="F11" s="67"/>
      <c r="G11" s="68" t="s">
        <v>50</v>
      </c>
      <c r="H11" s="67"/>
      <c r="I11" s="66">
        <v>30</v>
      </c>
      <c r="J11" s="74">
        <v>2</v>
      </c>
      <c r="K11" s="66">
        <v>2</v>
      </c>
      <c r="L11" s="92">
        <f>K11/Total_ECTS/2</f>
        <v>3.3333333333333333E-2</v>
      </c>
    </row>
    <row r="12" spans="1:12" ht="30" x14ac:dyDescent="0.2">
      <c r="A12" s="73"/>
      <c r="B12" s="90" t="s">
        <v>51</v>
      </c>
      <c r="C12" s="72" t="s">
        <v>52</v>
      </c>
      <c r="D12" s="71" t="s">
        <v>73</v>
      </c>
      <c r="E12" s="72" t="s">
        <v>53</v>
      </c>
      <c r="F12" s="71" t="s">
        <v>54</v>
      </c>
      <c r="G12" s="70"/>
      <c r="H12" s="70">
        <v>10</v>
      </c>
      <c r="I12" s="70"/>
      <c r="J12" s="70"/>
      <c r="K12" s="70">
        <v>1</v>
      </c>
      <c r="L12" s="92">
        <f>K12/Total_ECTS/2</f>
        <v>1.6666666666666666E-2</v>
      </c>
    </row>
    <row r="13" spans="1:12" x14ac:dyDescent="0.2">
      <c r="B13" s="90" t="s">
        <v>55</v>
      </c>
      <c r="C13" s="72" t="s">
        <v>56</v>
      </c>
      <c r="D13" s="97" t="s">
        <v>57</v>
      </c>
      <c r="E13" s="72" t="s">
        <v>58</v>
      </c>
      <c r="F13" s="98"/>
      <c r="G13" s="97" t="s">
        <v>59</v>
      </c>
      <c r="H13" s="98"/>
      <c r="I13" s="70">
        <v>24</v>
      </c>
      <c r="J13" s="70">
        <v>3</v>
      </c>
      <c r="K13" s="70">
        <v>2</v>
      </c>
      <c r="L13" s="99">
        <f>K13/Total_ECTS/2</f>
        <v>3.3333333333333333E-2</v>
      </c>
    </row>
    <row r="14" spans="1:12" x14ac:dyDescent="0.2">
      <c r="B14" s="100" t="s">
        <v>78</v>
      </c>
      <c r="C14" s="93"/>
      <c r="D14" s="101"/>
      <c r="E14" s="93"/>
      <c r="F14" s="102"/>
      <c r="G14" s="101"/>
      <c r="H14" s="103">
        <f>SUBTOTAL(109,UE_Semestre1[CM2])</f>
        <v>178</v>
      </c>
      <c r="I14" s="103">
        <f>SUBTOTAL(107,UE_Semestre1[TD3])</f>
        <v>5.7071383872680528</v>
      </c>
      <c r="J14" s="102"/>
      <c r="K14" s="103">
        <f>SUBTOTAL(109,UE_Semestre1[ECTS])</f>
        <v>30</v>
      </c>
      <c r="L14" s="104">
        <f>SUBTOTAL(109,UE_Semestre1[% de l''UE dans la note finale])</f>
        <v>0.49999999999999994</v>
      </c>
    </row>
    <row r="15" spans="1:12" ht="5" customHeight="1" thickBot="1" x14ac:dyDescent="0.25">
      <c r="L15" s="2"/>
    </row>
    <row r="16" spans="1:12" ht="18" thickTop="1" thickBot="1" x14ac:dyDescent="0.25">
      <c r="G16" s="108" t="s">
        <v>61</v>
      </c>
      <c r="H16" s="105">
        <f>SUBTOTAL(104,UE_Semestre1[CM2])</f>
        <v>36</v>
      </c>
      <c r="I16" s="105">
        <f>SUBTOTAL(104,UE_Semestre1[TD3])</f>
        <v>30</v>
      </c>
      <c r="J16" s="106"/>
      <c r="K16" s="105">
        <f>SUBTOTAL(104,UE_Semestre1[ECTS])</f>
        <v>5</v>
      </c>
      <c r="L16" s="107">
        <f>SUBTOTAL(104,UE_Semestre1[% de l''UE dans la note finale])</f>
        <v>8.3333333333333329E-2</v>
      </c>
    </row>
    <row r="17" spans="3:12" ht="18" thickTop="1" thickBot="1" x14ac:dyDescent="0.25">
      <c r="G17" s="108" t="s">
        <v>62</v>
      </c>
      <c r="H17" s="105">
        <f>SUBTOTAL(105,UE_Semestre1[CM2])</f>
        <v>10</v>
      </c>
      <c r="I17" s="105">
        <f>SUBTOTAL(105,UE_Semestre1[TD3])</f>
        <v>12</v>
      </c>
      <c r="J17" s="106"/>
      <c r="K17" s="105">
        <f>SUBTOTAL(105,UE_Semestre1[ECTS])</f>
        <v>1</v>
      </c>
      <c r="L17" s="107">
        <f>SUBTOTAL(105,UE_Semestre1[% de l''UE dans la note finale])</f>
        <v>1.6666666666666666E-2</v>
      </c>
    </row>
    <row r="18" spans="3:12" ht="17" thickTop="1" x14ac:dyDescent="0.2">
      <c r="C18"/>
      <c r="E18"/>
      <c r="G18" s="108" t="s">
        <v>63</v>
      </c>
      <c r="H18" s="105">
        <f>SUBTOTAL(107,UE_Semestre1[CM2])</f>
        <v>8.847921466972581</v>
      </c>
      <c r="I18" s="105">
        <f>SUBTOTAL(107,UE_Semestre1[TD3])</f>
        <v>5.7071383872680528</v>
      </c>
      <c r="J18" s="106"/>
      <c r="K18" s="105">
        <f>SUBTOTAL(107,UE_Semestre1[ECTS])</f>
        <v>1.4142135623730951</v>
      </c>
      <c r="L18" s="107">
        <f>SUBTOTAL(107,UE_Semestre1[% de l''UE dans la note finale])</f>
        <v>2.3570226039551594E-2</v>
      </c>
    </row>
    <row r="19" spans="3:12" x14ac:dyDescent="0.2">
      <c r="C19"/>
      <c r="E19"/>
    </row>
    <row r="20" spans="3:12" x14ac:dyDescent="0.2">
      <c r="C20"/>
      <c r="E20"/>
    </row>
  </sheetData>
  <mergeCells count="6">
    <mergeCell ref="B1:K1"/>
    <mergeCell ref="F2:G2"/>
    <mergeCell ref="H2:I2"/>
    <mergeCell ref="B2:E2"/>
    <mergeCell ref="J2:L2"/>
    <mergeCell ref="B3:L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4"/>
  <sheetViews>
    <sheetView workbookViewId="0">
      <selection activeCell="E21" sqref="E21"/>
    </sheetView>
  </sheetViews>
  <sheetFormatPr baseColWidth="10" defaultRowHeight="16" outlineLevelRow="2" x14ac:dyDescent="0.2"/>
  <cols>
    <col min="1" max="1" width="2.5" customWidth="1"/>
    <col min="2" max="2" width="18.6640625" customWidth="1"/>
    <col min="3" max="3" width="12.83203125" customWidth="1"/>
    <col min="4" max="4" width="20.6640625" style="1" customWidth="1"/>
    <col min="5" max="5" width="25.5" customWidth="1"/>
    <col min="6" max="6" width="26.5" style="1" customWidth="1"/>
    <col min="7" max="7" width="9.1640625" customWidth="1"/>
    <col min="8" max="8" width="12.83203125" customWidth="1"/>
    <col min="9" max="9" width="10" customWidth="1"/>
    <col min="10" max="10" width="9.33203125" customWidth="1"/>
    <col min="11" max="11" width="13.83203125" customWidth="1"/>
    <col min="12" max="12" width="10" customWidth="1"/>
    <col min="13" max="13" width="27.83203125" customWidth="1"/>
  </cols>
  <sheetData>
    <row r="1" spans="2:13" ht="50" customHeight="1" thickBot="1" x14ac:dyDescent="0.25">
      <c r="B1" s="58" t="s">
        <v>75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2:13" ht="18" customHeight="1" x14ac:dyDescent="0.2">
      <c r="B2" s="59" t="s">
        <v>0</v>
      </c>
      <c r="C2" s="60"/>
      <c r="D2" s="60"/>
      <c r="E2" s="60"/>
      <c r="F2" s="61"/>
      <c r="G2" s="59" t="s">
        <v>1</v>
      </c>
      <c r="H2" s="61"/>
      <c r="I2" s="59" t="s">
        <v>2</v>
      </c>
      <c r="J2" s="61"/>
      <c r="K2" s="59" t="s">
        <v>72</v>
      </c>
      <c r="L2" s="60"/>
      <c r="M2" s="61"/>
    </row>
    <row r="3" spans="2:13" ht="3" customHeight="1" thickBot="1" x14ac:dyDescent="0.25"/>
    <row r="4" spans="2:13" ht="31" thickBot="1" x14ac:dyDescent="0.25">
      <c r="B4" s="5" t="s">
        <v>64</v>
      </c>
      <c r="C4" s="5" t="s">
        <v>5</v>
      </c>
      <c r="D4" s="6" t="s">
        <v>6</v>
      </c>
      <c r="E4" s="5" t="s">
        <v>7</v>
      </c>
      <c r="F4" s="34" t="s">
        <v>8</v>
      </c>
      <c r="G4" s="5" t="s">
        <v>9</v>
      </c>
      <c r="H4" s="5" t="s">
        <v>10</v>
      </c>
      <c r="I4" s="5" t="s">
        <v>69</v>
      </c>
      <c r="J4" s="5" t="s">
        <v>70</v>
      </c>
      <c r="K4" s="5" t="s">
        <v>3</v>
      </c>
      <c r="L4" s="5" t="s">
        <v>4</v>
      </c>
      <c r="M4" s="7" t="s">
        <v>60</v>
      </c>
    </row>
    <row r="5" spans="2:13" ht="16" customHeight="1" outlineLevel="2" x14ac:dyDescent="0.2">
      <c r="B5" s="54" t="s">
        <v>65</v>
      </c>
      <c r="C5" s="8" t="s">
        <v>11</v>
      </c>
      <c r="D5" s="9" t="s">
        <v>12</v>
      </c>
      <c r="E5" s="10" t="s">
        <v>13</v>
      </c>
      <c r="F5" s="35" t="s">
        <v>14</v>
      </c>
      <c r="G5" s="10" t="s">
        <v>15</v>
      </c>
      <c r="H5" s="10" t="s">
        <v>16</v>
      </c>
      <c r="I5" s="8">
        <v>36</v>
      </c>
      <c r="J5" s="8">
        <v>18</v>
      </c>
      <c r="K5" s="8">
        <v>2</v>
      </c>
      <c r="L5" s="8">
        <v>5</v>
      </c>
      <c r="M5" s="11">
        <f>L5/Total_ECTS/2</f>
        <v>8.3333333333333329E-2</v>
      </c>
    </row>
    <row r="6" spans="2:13" ht="31" outlineLevel="2" thickBot="1" x14ac:dyDescent="0.25">
      <c r="B6" s="55"/>
      <c r="C6" s="39" t="s">
        <v>17</v>
      </c>
      <c r="D6" s="40" t="s">
        <v>18</v>
      </c>
      <c r="E6" s="41" t="s">
        <v>19</v>
      </c>
      <c r="F6" s="42" t="s">
        <v>20</v>
      </c>
      <c r="G6" s="41" t="s">
        <v>21</v>
      </c>
      <c r="H6" s="41" t="s">
        <v>22</v>
      </c>
      <c r="I6" s="39">
        <v>36</v>
      </c>
      <c r="J6" s="39">
        <v>18</v>
      </c>
      <c r="K6" s="39">
        <v>2</v>
      </c>
      <c r="L6" s="39">
        <v>5</v>
      </c>
      <c r="M6" s="43">
        <f>L6/Total_ECTS/2</f>
        <v>8.3333333333333329E-2</v>
      </c>
    </row>
    <row r="7" spans="2:13" ht="17" outlineLevel="1" thickTop="1" x14ac:dyDescent="0.2">
      <c r="B7" s="62" t="s">
        <v>65</v>
      </c>
      <c r="C7" s="63"/>
      <c r="D7" s="63"/>
      <c r="E7" s="63"/>
      <c r="F7" s="64"/>
      <c r="G7" s="36"/>
      <c r="H7" s="36"/>
      <c r="I7" s="37">
        <f>SUBTOTAL(9,I5:I6)</f>
        <v>72</v>
      </c>
      <c r="J7" s="37">
        <f>SUBTOTAL(9,J5:J6)</f>
        <v>36</v>
      </c>
      <c r="K7" s="37"/>
      <c r="L7" s="37">
        <f>SUBTOTAL(9,L5:L6)</f>
        <v>10</v>
      </c>
      <c r="M7" s="38">
        <f>SUBTOTAL(9,M5:M6)</f>
        <v>0.16666666666666666</v>
      </c>
    </row>
    <row r="8" spans="2:13" outlineLevel="2" x14ac:dyDescent="0.2">
      <c r="B8" s="56" t="s">
        <v>66</v>
      </c>
      <c r="C8" s="16" t="s">
        <v>23</v>
      </c>
      <c r="D8" s="17" t="s">
        <v>24</v>
      </c>
      <c r="E8" s="18" t="s">
        <v>25</v>
      </c>
      <c r="F8" s="3" t="s">
        <v>26</v>
      </c>
      <c r="G8" s="18" t="s">
        <v>27</v>
      </c>
      <c r="H8" s="18" t="s">
        <v>28</v>
      </c>
      <c r="I8" s="16">
        <v>24</v>
      </c>
      <c r="J8" s="16">
        <v>18</v>
      </c>
      <c r="K8" s="16">
        <v>2</v>
      </c>
      <c r="L8" s="16">
        <v>4</v>
      </c>
      <c r="M8" s="19">
        <f>L8/Total_ECTS/2</f>
        <v>6.6666666666666666E-2</v>
      </c>
    </row>
    <row r="9" spans="2:13" outlineLevel="2" x14ac:dyDescent="0.2">
      <c r="B9" s="57"/>
      <c r="C9" s="12" t="s">
        <v>29</v>
      </c>
      <c r="D9" s="13" t="s">
        <v>30</v>
      </c>
      <c r="E9" s="14" t="s">
        <v>31</v>
      </c>
      <c r="F9" s="4" t="s">
        <v>32</v>
      </c>
      <c r="G9" s="14" t="s">
        <v>33</v>
      </c>
      <c r="H9" s="14" t="s">
        <v>34</v>
      </c>
      <c r="I9" s="12">
        <v>24</v>
      </c>
      <c r="J9" s="12">
        <v>18</v>
      </c>
      <c r="K9" s="12">
        <v>2</v>
      </c>
      <c r="L9" s="12">
        <v>4</v>
      </c>
      <c r="M9" s="15">
        <f>L9/Total_ECTS/2</f>
        <v>6.6666666666666666E-2</v>
      </c>
    </row>
    <row r="10" spans="2:13" outlineLevel="2" x14ac:dyDescent="0.2">
      <c r="B10" s="57"/>
      <c r="C10" s="16" t="s">
        <v>35</v>
      </c>
      <c r="D10" s="17" t="s">
        <v>36</v>
      </c>
      <c r="E10" s="18" t="s">
        <v>37</v>
      </c>
      <c r="F10" s="3" t="s">
        <v>38</v>
      </c>
      <c r="G10" s="18" t="s">
        <v>39</v>
      </c>
      <c r="H10" s="18" t="s">
        <v>40</v>
      </c>
      <c r="I10" s="16">
        <v>24</v>
      </c>
      <c r="J10" s="16">
        <v>12</v>
      </c>
      <c r="K10" s="16">
        <v>2</v>
      </c>
      <c r="L10" s="16">
        <v>4</v>
      </c>
      <c r="M10" s="19">
        <f>L10/Total_ECTS/2</f>
        <v>6.6666666666666666E-2</v>
      </c>
    </row>
    <row r="11" spans="2:13" ht="31" outlineLevel="2" thickBot="1" x14ac:dyDescent="0.25">
      <c r="B11" s="55"/>
      <c r="C11" s="39" t="s">
        <v>41</v>
      </c>
      <c r="D11" s="40" t="s">
        <v>42</v>
      </c>
      <c r="E11" s="41" t="s">
        <v>43</v>
      </c>
      <c r="F11" s="42" t="s">
        <v>44</v>
      </c>
      <c r="G11" s="41" t="s">
        <v>45</v>
      </c>
      <c r="H11" s="45"/>
      <c r="I11" s="39">
        <v>24</v>
      </c>
      <c r="J11" s="45"/>
      <c r="K11" s="45"/>
      <c r="L11" s="39">
        <v>3</v>
      </c>
      <c r="M11" s="43">
        <f>L11/Total_ECTS/2</f>
        <v>0.05</v>
      </c>
    </row>
    <row r="12" spans="2:13" ht="17" outlineLevel="1" thickTop="1" x14ac:dyDescent="0.2">
      <c r="B12" s="62" t="s">
        <v>66</v>
      </c>
      <c r="C12" s="63"/>
      <c r="D12" s="63"/>
      <c r="E12" s="63"/>
      <c r="F12" s="64"/>
      <c r="G12" s="36"/>
      <c r="H12" s="44"/>
      <c r="I12" s="37">
        <f>SUBTOTAL(9,I8:I11)</f>
        <v>96</v>
      </c>
      <c r="J12" s="44">
        <f>SUBTOTAL(9,J8:J11)</f>
        <v>48</v>
      </c>
      <c r="K12" s="44"/>
      <c r="L12" s="37">
        <f>SUBTOTAL(9,L8:L11)</f>
        <v>15</v>
      </c>
      <c r="M12" s="38">
        <f>SUBTOTAL(9,M8:M11)</f>
        <v>0.25</v>
      </c>
    </row>
    <row r="13" spans="2:13" ht="16" customHeight="1" outlineLevel="2" x14ac:dyDescent="0.2">
      <c r="B13" s="56" t="s">
        <v>67</v>
      </c>
      <c r="C13" s="16" t="s">
        <v>46</v>
      </c>
      <c r="D13" s="17" t="s">
        <v>47</v>
      </c>
      <c r="E13" s="18" t="s">
        <v>48</v>
      </c>
      <c r="F13" s="3" t="s">
        <v>49</v>
      </c>
      <c r="G13" s="20"/>
      <c r="H13" s="18" t="s">
        <v>50</v>
      </c>
      <c r="I13" s="20"/>
      <c r="J13" s="16">
        <v>30</v>
      </c>
      <c r="K13" s="16">
        <v>2</v>
      </c>
      <c r="L13" s="16">
        <v>2</v>
      </c>
      <c r="M13" s="19">
        <f>L13/Total_ECTS/2</f>
        <v>3.3333333333333333E-2</v>
      </c>
    </row>
    <row r="14" spans="2:13" outlineLevel="2" x14ac:dyDescent="0.2">
      <c r="B14" s="57"/>
      <c r="C14" s="12" t="s">
        <v>55</v>
      </c>
      <c r="D14" s="13" t="s">
        <v>56</v>
      </c>
      <c r="E14" s="14" t="s">
        <v>57</v>
      </c>
      <c r="F14" s="4" t="s">
        <v>58</v>
      </c>
      <c r="G14" s="20"/>
      <c r="H14" s="14" t="s">
        <v>59</v>
      </c>
      <c r="I14" s="20"/>
      <c r="J14" s="12">
        <v>24</v>
      </c>
      <c r="K14" s="12">
        <v>3</v>
      </c>
      <c r="L14" s="12">
        <v>2</v>
      </c>
      <c r="M14" s="15">
        <f>L14/Total_ECTS/2</f>
        <v>3.3333333333333333E-2</v>
      </c>
    </row>
    <row r="15" spans="2:13" ht="31" outlineLevel="2" thickBot="1" x14ac:dyDescent="0.25">
      <c r="B15" s="55"/>
      <c r="C15" s="49" t="s">
        <v>51</v>
      </c>
      <c r="D15" s="50" t="s">
        <v>52</v>
      </c>
      <c r="E15" s="51" t="s">
        <v>71</v>
      </c>
      <c r="F15" s="52" t="s">
        <v>53</v>
      </c>
      <c r="G15" s="51" t="s">
        <v>54</v>
      </c>
      <c r="H15" s="49"/>
      <c r="I15" s="49">
        <v>10</v>
      </c>
      <c r="J15" s="49"/>
      <c r="K15" s="49"/>
      <c r="L15" s="49">
        <v>1</v>
      </c>
      <c r="M15" s="53">
        <f>L15/Total_ECTS/2</f>
        <v>1.6666666666666666E-2</v>
      </c>
    </row>
    <row r="16" spans="2:13" ht="17" outlineLevel="1" thickTop="1" x14ac:dyDescent="0.2">
      <c r="B16" s="65" t="s">
        <v>67</v>
      </c>
      <c r="C16" s="65"/>
      <c r="D16" s="65"/>
      <c r="E16" s="65"/>
      <c r="F16" s="65"/>
      <c r="G16" s="46"/>
      <c r="H16" s="47"/>
      <c r="I16" s="47">
        <f>SUBTOTAL(9,I13:I15)</f>
        <v>10</v>
      </c>
      <c r="J16" s="47">
        <f>SUBTOTAL(9,J13:J15)</f>
        <v>54</v>
      </c>
      <c r="K16" s="47"/>
      <c r="L16" s="47">
        <f>SUBTOTAL(9,L13:L15)</f>
        <v>5</v>
      </c>
      <c r="M16" s="48">
        <f>SUBTOTAL(9,M13:M15)</f>
        <v>8.3333333333333329E-2</v>
      </c>
    </row>
    <row r="17" spans="2:13" x14ac:dyDescent="0.2">
      <c r="B17" s="21"/>
      <c r="C17" s="33" t="s">
        <v>68</v>
      </c>
      <c r="D17" s="22"/>
      <c r="E17" s="23"/>
      <c r="F17" s="22"/>
      <c r="G17" s="23"/>
      <c r="H17" s="21"/>
      <c r="I17" s="21">
        <f>SUBTOTAL(9,I5:I15)</f>
        <v>178</v>
      </c>
      <c r="J17" s="21">
        <f>SUBTOTAL(9,J5:J15)</f>
        <v>138</v>
      </c>
      <c r="K17" s="21"/>
      <c r="L17" s="21">
        <f>SUBTOTAL(9,L5:L15)</f>
        <v>30</v>
      </c>
      <c r="M17" s="24">
        <f>SUBTOTAL(9,M5:M15)</f>
        <v>0.49999999999999994</v>
      </c>
    </row>
    <row r="18" spans="2:13" ht="6" customHeight="1" thickBot="1" x14ac:dyDescent="0.25">
      <c r="I18" s="25"/>
      <c r="M18" s="2"/>
    </row>
    <row r="19" spans="2:13" ht="18" thickTop="1" thickBot="1" x14ac:dyDescent="0.25">
      <c r="B19" s="27"/>
      <c r="C19" s="27"/>
      <c r="D19" s="28"/>
      <c r="E19" s="29"/>
      <c r="F19" s="28"/>
      <c r="G19" s="29"/>
      <c r="H19" s="26" t="s">
        <v>61</v>
      </c>
      <c r="I19" s="30">
        <f>SUBTOTAL(4,'exercice 6'!$I$5:$I$15)</f>
        <v>36</v>
      </c>
      <c r="J19" s="31">
        <f>SUBTOTAL(4,'exercice 6'!$J$5:$J$15)</f>
        <v>30</v>
      </c>
      <c r="K19" s="31"/>
      <c r="L19" s="31">
        <f>SUBTOTAL(4,'exercice 6'!$L$5:$L$15)</f>
        <v>5</v>
      </c>
      <c r="M19" s="32">
        <f>SUBTOTAL(4,'exercice 6'!$M$5:$M$15)</f>
        <v>8.3333333333333329E-2</v>
      </c>
    </row>
    <row r="20" spans="2:13" ht="18" thickTop="1" thickBot="1" x14ac:dyDescent="0.25">
      <c r="B20" s="27"/>
      <c r="C20" s="27"/>
      <c r="D20" s="28"/>
      <c r="E20" s="29"/>
      <c r="F20" s="28"/>
      <c r="G20" s="29"/>
      <c r="H20" s="26" t="s">
        <v>62</v>
      </c>
      <c r="I20" s="30">
        <f>SUBTOTAL(5,'exercice 6'!$I$5:$I$15)</f>
        <v>10</v>
      </c>
      <c r="J20" s="31">
        <f>SUBTOTAL(5,'exercice 6'!$J$5:$J$15)</f>
        <v>12</v>
      </c>
      <c r="K20" s="31"/>
      <c r="L20" s="31">
        <f>SUBTOTAL(5,'exercice 6'!$L$5:$L$15)</f>
        <v>1</v>
      </c>
      <c r="M20" s="32">
        <f>SUBTOTAL(5,'exercice 6'!$M$5:$M$15)</f>
        <v>1.6666666666666666E-2</v>
      </c>
    </row>
    <row r="21" spans="2:13" ht="17" thickTop="1" x14ac:dyDescent="0.2">
      <c r="B21" s="27"/>
      <c r="C21" s="27"/>
      <c r="D21" s="28"/>
      <c r="E21" s="29"/>
      <c r="F21" s="28"/>
      <c r="G21" s="29"/>
      <c r="H21" s="26" t="s">
        <v>63</v>
      </c>
      <c r="I21" s="30">
        <f>SUBTOTAL(7,'exercice 6'!$I$5:$I$15)</f>
        <v>8.847921466972581</v>
      </c>
      <c r="J21" s="31">
        <f>SUBTOTAL(7,'exercice 6'!$J$5:$J$15)</f>
        <v>5.7071383872680528</v>
      </c>
      <c r="K21" s="31"/>
      <c r="L21" s="31">
        <f>SUBTOTAL(7,'exercice 6'!$L$5:$L$15)</f>
        <v>1.4142135623730951</v>
      </c>
      <c r="M21" s="32">
        <f>SUBTOTAL(7,'exercice 6'!$M$5:$M$15)</f>
        <v>2.3570226039551615E-2</v>
      </c>
    </row>
    <row r="22" spans="2:13" x14ac:dyDescent="0.2">
      <c r="D22"/>
      <c r="F22"/>
    </row>
    <row r="23" spans="2:13" x14ac:dyDescent="0.2">
      <c r="D23"/>
      <c r="F23"/>
    </row>
    <row r="24" spans="2:13" x14ac:dyDescent="0.2">
      <c r="D24"/>
      <c r="F24"/>
    </row>
  </sheetData>
  <mergeCells count="11">
    <mergeCell ref="B16:F16"/>
    <mergeCell ref="B5:B6"/>
    <mergeCell ref="B8:B11"/>
    <mergeCell ref="B13:B15"/>
    <mergeCell ref="B1:M1"/>
    <mergeCell ref="B2:F2"/>
    <mergeCell ref="G2:H2"/>
    <mergeCell ref="I2:J2"/>
    <mergeCell ref="K2:M2"/>
    <mergeCell ref="B7:F7"/>
    <mergeCell ref="B12:F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exercice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2016-09-13T13:21:08Z</dcterms:created>
  <dcterms:modified xsi:type="dcterms:W3CDTF">2017-10-10T13:41:36Z</dcterms:modified>
</cp:coreProperties>
</file>